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<sst xmlns="http://schemas.openxmlformats.org/spreadsheetml/2006/main" count="48" uniqueCount="44">
  <si>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01</t>
  </si>
  <si>
    <t>SERVIÇOS PRELIMINARES</t>
  </si>
  <si>
    <t>02</t>
  </si>
  <si>
    <t>03</t>
  </si>
  <si>
    <t>04</t>
  </si>
  <si>
    <t>05</t>
  </si>
  <si>
    <t>06</t>
  </si>
  <si>
    <t>07</t>
  </si>
  <si>
    <t>08</t>
  </si>
  <si>
    <t>PINTURA</t>
  </si>
  <si>
    <t>Analisado por:</t>
  </si>
  <si>
    <t>CRONOGRAMA FÍSICO - FINANCEIRO</t>
  </si>
  <si>
    <t>ITEM</t>
  </si>
  <si>
    <t>SERVIÇOS</t>
  </si>
  <si>
    <t>MÊS 01</t>
  </si>
  <si>
    <t>MÊS 02</t>
  </si>
  <si>
    <t>MÊS 03</t>
  </si>
  <si>
    <t>VALOR DOS</t>
  </si>
  <si>
    <t>PESO</t>
  </si>
  <si>
    <t>SIMPL</t>
  </si>
  <si>
    <t>ACUM</t>
  </si>
  <si>
    <t>SERV. ( R$ )</t>
  </si>
  <si>
    <t>%</t>
  </si>
  <si>
    <t>09</t>
  </si>
  <si>
    <t xml:space="preserve">Uso exclusivo </t>
  </si>
  <si>
    <t xml:space="preserve">VALOR FINAL DA PARCELA </t>
  </si>
  <si>
    <t>VALORES ACUMULADOS</t>
  </si>
  <si>
    <t>Eng Civil Antônio Célio Machado Júnior</t>
  </si>
  <si>
    <t>Crea 506.241.146-8/D SP</t>
  </si>
  <si>
    <t>ESQUADRIAS</t>
  </si>
  <si>
    <t>PISOS</t>
  </si>
  <si>
    <t>SERVIÇOS FINAIS</t>
  </si>
  <si>
    <t>COBERTURA</t>
  </si>
  <si>
    <t>FORROS</t>
  </si>
  <si>
    <t>________________________________________</t>
  </si>
  <si>
    <t>Em: ______/______/_______</t>
  </si>
  <si>
    <t>ALVENARIAS</t>
  </si>
  <si>
    <t>REVESTIMENTOS</t>
  </si>
  <si>
    <t>Tipo de Intervenção: Reforma</t>
  </si>
  <si>
    <t>Área: 249,60 m²</t>
  </si>
  <si>
    <t>VALORES COM BDI (22,5%)</t>
  </si>
  <si>
    <t>Endereço: FAZENDA FLORES, LUGAR "SANTO ANTÔNIO" -  MINEIROS - GO</t>
  </si>
  <si>
    <t>OBRA: REFORMA LABORATÓRIO SOLOS</t>
  </si>
  <si>
    <t>Data de elaboração do cronograma: 25/09/2019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</si>
</sst>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.00\ &quot;R$&quot;_-;\-* #,##0.00\ &quot;R$&quot;_-;_-* &quot;-&quot;??\ &quot;R$&quot;_-;_-@_-"/>
    <numFmt numFmtId="179" formatCode="_(* #,##0.00_);_(* \(#,##0.00\);_(* \-??_);_(@_)"/>
    <numFmt numFmtId="180" formatCode="&quot;R$ &quot;#,##0.00"/>
    <numFmt numFmtId="181" formatCode="0.000"/>
    <numFmt numFmtId="182" formatCode="0.000%"/>
    <numFmt numFmtId="183" formatCode="#,##0.000"/>
    <numFmt numFmtId="184" formatCode="#,##0.0000"/>
    <numFmt numFmtId="18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9" fontId="0" fillId="0" borderId="0" applyFont="0" applyFill="0" applyAlignment="0" applyProtection="0"/>
  </cellStyleXfs>
  <cellXfs count="71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79" fontId="5" fillId="0" borderId="10" xfId="6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179" fontId="5" fillId="0" borderId="11" xfId="60" applyFont="1" applyFill="1" applyBorder="1" applyAlignment="1" applyProtection="1">
      <alignment horizontal="center"/>
      <protection/>
    </xf>
    <xf numFmtId="10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9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0" fontId="5" fillId="0" borderId="12" xfId="6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10" fontId="5" fillId="0" borderId="14" xfId="60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179" fontId="5" fillId="33" borderId="10" xfId="6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9" fontId="5" fillId="33" borderId="12" xfId="60" applyNumberFormat="1" applyFont="1" applyFill="1" applyBorder="1" applyAlignment="1" applyProtection="1">
      <alignment horizontal="center"/>
      <protection/>
    </xf>
    <xf numFmtId="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0" fontId="5" fillId="33" borderId="14" xfId="60" applyNumberFormat="1" applyFont="1" applyFill="1" applyBorder="1" applyAlignment="1" applyProtection="1">
      <alignment horizontal="center"/>
      <protection/>
    </xf>
    <xf numFmtId="49" fontId="7" fillId="0" borderId="15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0" fontId="6" fillId="35" borderId="13" xfId="0" applyFont="1" applyFill="1" applyBorder="1" applyAlignment="1">
      <alignment/>
    </xf>
    <xf numFmtId="2" fontId="6" fillId="35" borderId="12" xfId="0" applyNumberFormat="1" applyFont="1" applyFill="1" applyBorder="1" applyAlignment="1">
      <alignment horizontal="center"/>
    </xf>
    <xf numFmtId="10" fontId="5" fillId="35" borderId="12" xfId="6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vertical="center" wrapText="1"/>
    </xf>
    <xf numFmtId="10" fontId="5" fillId="0" borderId="12" xfId="6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>
      <alignment horizontal="center"/>
    </xf>
    <xf numFmtId="0" fontId="2" fillId="34" borderId="19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 applyProtection="1">
      <alignment horizontal="center"/>
      <protection/>
    </xf>
    <xf numFmtId="180" fontId="6" fillId="35" borderId="10" xfId="6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80" fontId="6" fillId="33" borderId="10" xfId="60" applyNumberFormat="1" applyFont="1" applyFill="1" applyBorder="1" applyAlignment="1" applyProtection="1">
      <alignment horizontal="center"/>
      <protection/>
    </xf>
    <xf numFmtId="179" fontId="5" fillId="0" borderId="11" xfId="60" applyFont="1" applyFill="1" applyBorder="1" applyAlignment="1" applyProtection="1">
      <alignment horizontal="center"/>
      <protection/>
    </xf>
    <xf numFmtId="179" fontId="5" fillId="33" borderId="11" xfId="60" applyFont="1" applyFill="1" applyBorder="1" applyAlignment="1" applyProtection="1">
      <alignment horizontal="center"/>
      <protection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2" fillId="34" borderId="17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0" zoomScaleNormal="90" zoomScalePageLayoutView="6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" sqref="B13"/>
    </sheetView>
  </sheetViews>
  <sheetFormatPr defaultColWidth="9.00390625" defaultRowHeight="12.75"/>
  <cols>
    <col min="1" max="1" width="6.140625" style="1" customWidth="1"/>
    <col min="2" max="2" width="68.140625" style="2" customWidth="1"/>
    <col min="3" max="3" width="18.00390625" style="2" customWidth="1"/>
    <col min="4" max="4" width="16.28125" style="2" customWidth="1"/>
    <col min="5" max="5" width="16.57421875" style="2" customWidth="1"/>
    <col min="6" max="8" width="17.57421875" style="2" customWidth="1"/>
    <col min="9" max="9" width="15.28125" style="2" customWidth="1"/>
    <col min="10" max="10" width="19.28125" style="3" customWidth="1"/>
    <col min="11" max="11" width="9.00390625" style="0" customWidth="1"/>
    <col min="12" max="12" width="5.57421875" style="0" customWidth="1"/>
  </cols>
  <sheetData>
    <row r="1" spans="1:10" s="4" customFormat="1" ht="18.75">
      <c r="A1" s="61" t="s">
        <v>43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4" customFormat="1" ht="18.75">
      <c r="A2" s="53" t="s">
        <v>42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s="4" customFormat="1" ht="18.75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s="4" customFormat="1" ht="18.75">
      <c r="A4" s="27" t="s">
        <v>38</v>
      </c>
      <c r="B4" s="36"/>
      <c r="C4" s="47" t="s">
        <v>39</v>
      </c>
      <c r="D4" s="48"/>
      <c r="E4" s="48"/>
      <c r="F4" s="48"/>
      <c r="G4" s="48"/>
      <c r="H4" s="48"/>
      <c r="I4" s="48"/>
      <c r="J4" s="49"/>
    </row>
    <row r="5" spans="1:10" s="4" customFormat="1" ht="18">
      <c r="A5" s="56" t="s">
        <v>24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s="4" customFormat="1" ht="28.5" customHeight="1">
      <c r="A6" s="70" t="s">
        <v>10</v>
      </c>
      <c r="B6" s="70"/>
      <c r="C6" s="70"/>
      <c r="D6" s="70"/>
      <c r="E6" s="70"/>
      <c r="F6" s="70"/>
      <c r="G6" s="70"/>
      <c r="H6" s="70"/>
      <c r="I6" s="37" t="s">
        <v>35</v>
      </c>
      <c r="J6" s="28"/>
    </row>
    <row r="7" spans="1:10" ht="25.5">
      <c r="A7" s="67" t="s">
        <v>11</v>
      </c>
      <c r="B7" s="68"/>
      <c r="C7" s="68"/>
      <c r="D7" s="68"/>
      <c r="E7" s="68"/>
      <c r="F7" s="68"/>
      <c r="G7" s="68"/>
      <c r="H7" s="68"/>
      <c r="I7" s="68"/>
      <c r="J7" s="69"/>
    </row>
    <row r="8" spans="1:10" s="11" customFormat="1" ht="11.25">
      <c r="A8" s="39" t="s">
        <v>12</v>
      </c>
      <c r="B8" s="29" t="s">
        <v>13</v>
      </c>
      <c r="C8" s="66" t="s">
        <v>14</v>
      </c>
      <c r="D8" s="66"/>
      <c r="E8" s="65" t="s">
        <v>15</v>
      </c>
      <c r="F8" s="65"/>
      <c r="G8" s="66" t="s">
        <v>16</v>
      </c>
      <c r="H8" s="66"/>
      <c r="I8" s="29" t="s">
        <v>17</v>
      </c>
      <c r="J8" s="30" t="s">
        <v>18</v>
      </c>
    </row>
    <row r="9" spans="1:10" s="11" customFormat="1" ht="11.25">
      <c r="A9" s="40"/>
      <c r="B9" s="6"/>
      <c r="C9" s="21" t="s">
        <v>19</v>
      </c>
      <c r="D9" s="22" t="s">
        <v>20</v>
      </c>
      <c r="E9" s="7" t="s">
        <v>19</v>
      </c>
      <c r="F9" s="8" t="s">
        <v>20</v>
      </c>
      <c r="G9" s="21" t="s">
        <v>19</v>
      </c>
      <c r="H9" s="22" t="s">
        <v>20</v>
      </c>
      <c r="I9" s="9" t="s">
        <v>21</v>
      </c>
      <c r="J9" s="10" t="s">
        <v>22</v>
      </c>
    </row>
    <row r="10" spans="1:13" s="11" customFormat="1" ht="11.25">
      <c r="A10" s="41" t="s">
        <v>0</v>
      </c>
      <c r="B10" s="6" t="s">
        <v>1</v>
      </c>
      <c r="C10" s="23">
        <v>1</v>
      </c>
      <c r="D10" s="24">
        <f aca="true" t="shared" si="0" ref="D10:D18">C10</f>
        <v>1</v>
      </c>
      <c r="E10" s="12">
        <v>0</v>
      </c>
      <c r="F10" s="12">
        <f>E10+D10</f>
        <v>1</v>
      </c>
      <c r="G10" s="23">
        <v>0</v>
      </c>
      <c r="H10" s="24">
        <f>F10+G10</f>
        <v>1</v>
      </c>
      <c r="I10" s="13">
        <f>8902.43/1.225</f>
        <v>7267.289795918367</v>
      </c>
      <c r="J10" s="14">
        <f>I10/$I$20</f>
        <v>0.09328867457678414</v>
      </c>
      <c r="K10" s="38"/>
      <c r="L10" s="43"/>
      <c r="M10" s="43"/>
    </row>
    <row r="11" spans="1:13" s="11" customFormat="1" ht="11.25">
      <c r="A11" s="41" t="s">
        <v>2</v>
      </c>
      <c r="B11" s="6" t="s">
        <v>36</v>
      </c>
      <c r="C11" s="23">
        <v>0.6</v>
      </c>
      <c r="D11" s="24">
        <f t="shared" si="0"/>
        <v>0.6</v>
      </c>
      <c r="E11" s="12">
        <v>0.4</v>
      </c>
      <c r="F11" s="12">
        <f aca="true" t="shared" si="1" ref="F11:F18">E11+D11</f>
        <v>1</v>
      </c>
      <c r="G11" s="23">
        <v>0</v>
      </c>
      <c r="H11" s="24">
        <f aca="true" t="shared" si="2" ref="H11:H18">F11+G11</f>
        <v>1</v>
      </c>
      <c r="I11" s="13">
        <f>6239.42/1.225</f>
        <v>5093.404081632652</v>
      </c>
      <c r="J11" s="14">
        <f>I11/$I$20</f>
        <v>0.06538295970065233</v>
      </c>
      <c r="K11" s="38"/>
      <c r="L11" s="43"/>
      <c r="M11" s="43"/>
    </row>
    <row r="12" spans="1:13" s="11" customFormat="1" ht="11.25">
      <c r="A12" s="41" t="s">
        <v>3</v>
      </c>
      <c r="B12" s="6" t="s">
        <v>37</v>
      </c>
      <c r="C12" s="23">
        <v>0</v>
      </c>
      <c r="D12" s="24">
        <f t="shared" si="0"/>
        <v>0</v>
      </c>
      <c r="E12" s="12">
        <v>0.5</v>
      </c>
      <c r="F12" s="12">
        <f t="shared" si="1"/>
        <v>0.5</v>
      </c>
      <c r="G12" s="23">
        <v>0.5</v>
      </c>
      <c r="H12" s="24">
        <f t="shared" si="2"/>
        <v>1</v>
      </c>
      <c r="I12" s="13">
        <f>4048.14/1.225</f>
        <v>3304.6040816326527</v>
      </c>
      <c r="J12" s="14">
        <f>I12/$I$20</f>
        <v>0.04242050935545271</v>
      </c>
      <c r="K12" s="38"/>
      <c r="L12" s="43"/>
      <c r="M12" s="43"/>
    </row>
    <row r="13" spans="1:13" s="11" customFormat="1" ht="11.25">
      <c r="A13" s="41" t="s">
        <v>4</v>
      </c>
      <c r="B13" s="6" t="s">
        <v>29</v>
      </c>
      <c r="C13" s="23">
        <v>0</v>
      </c>
      <c r="D13" s="24">
        <f t="shared" si="0"/>
        <v>0</v>
      </c>
      <c r="E13" s="12">
        <v>0.5</v>
      </c>
      <c r="F13" s="12">
        <f t="shared" si="1"/>
        <v>0.5</v>
      </c>
      <c r="G13" s="23">
        <v>0.5</v>
      </c>
      <c r="H13" s="24">
        <f t="shared" si="2"/>
        <v>1</v>
      </c>
      <c r="I13" s="13">
        <f>4172.12/1.225</f>
        <v>3405.812244897959</v>
      </c>
      <c r="J13" s="14">
        <f>I13/$I$20</f>
        <v>0.043719697315821926</v>
      </c>
      <c r="K13" s="38"/>
      <c r="L13" s="43"/>
      <c r="M13" s="43"/>
    </row>
    <row r="14" spans="1:13" s="11" customFormat="1" ht="11.25">
      <c r="A14" s="41" t="s">
        <v>5</v>
      </c>
      <c r="B14" s="6" t="s">
        <v>32</v>
      </c>
      <c r="C14" s="23">
        <v>0</v>
      </c>
      <c r="D14" s="24">
        <f t="shared" si="0"/>
        <v>0</v>
      </c>
      <c r="E14" s="12">
        <v>0.5</v>
      </c>
      <c r="F14" s="12">
        <f t="shared" si="1"/>
        <v>0.5</v>
      </c>
      <c r="G14" s="23">
        <v>0.5</v>
      </c>
      <c r="H14" s="24">
        <f t="shared" si="2"/>
        <v>1</v>
      </c>
      <c r="I14" s="13">
        <f>33763.72/1.225</f>
        <v>27562.220408163263</v>
      </c>
      <c r="J14" s="14">
        <f>I14/$I$20</f>
        <v>0.3538104413718117</v>
      </c>
      <c r="K14" s="38"/>
      <c r="L14" s="43"/>
      <c r="M14" s="43"/>
    </row>
    <row r="15" spans="1:13" s="11" customFormat="1" ht="11.25">
      <c r="A15" s="41" t="s">
        <v>6</v>
      </c>
      <c r="B15" s="34" t="s">
        <v>33</v>
      </c>
      <c r="C15" s="23">
        <v>0.5</v>
      </c>
      <c r="D15" s="24">
        <f t="shared" si="0"/>
        <v>0.5</v>
      </c>
      <c r="E15" s="12">
        <v>0.5</v>
      </c>
      <c r="F15" s="12">
        <f t="shared" si="1"/>
        <v>1</v>
      </c>
      <c r="G15" s="23">
        <v>0</v>
      </c>
      <c r="H15" s="24">
        <f t="shared" si="2"/>
        <v>1</v>
      </c>
      <c r="I15" s="13">
        <f>11701.24/1.225</f>
        <v>9552.032653061224</v>
      </c>
      <c r="J15" s="35">
        <f>I15/$I$20</f>
        <v>0.12261743934014079</v>
      </c>
      <c r="K15" s="38"/>
      <c r="L15" s="43"/>
      <c r="M15" s="43"/>
    </row>
    <row r="16" spans="1:13" s="11" customFormat="1" ht="11.25">
      <c r="A16" s="41" t="s">
        <v>7</v>
      </c>
      <c r="B16" s="6" t="s">
        <v>30</v>
      </c>
      <c r="C16" s="23">
        <v>0.5</v>
      </c>
      <c r="D16" s="24">
        <f t="shared" si="0"/>
        <v>0.5</v>
      </c>
      <c r="E16" s="12">
        <v>0</v>
      </c>
      <c r="F16" s="12">
        <f t="shared" si="1"/>
        <v>0.5</v>
      </c>
      <c r="G16" s="23">
        <v>0.5</v>
      </c>
      <c r="H16" s="24">
        <f t="shared" si="2"/>
        <v>1</v>
      </c>
      <c r="I16" s="13">
        <f>2085.37/1.225</f>
        <v>1702.342857142857</v>
      </c>
      <c r="J16" s="14">
        <f>I16/$I$20</f>
        <v>0.02185261813933817</v>
      </c>
      <c r="K16" s="38"/>
      <c r="L16" s="43"/>
      <c r="M16" s="43"/>
    </row>
    <row r="17" spans="1:13" s="11" customFormat="1" ht="11.25">
      <c r="A17" s="41" t="s">
        <v>8</v>
      </c>
      <c r="B17" s="6" t="s">
        <v>9</v>
      </c>
      <c r="C17" s="23">
        <v>0.5</v>
      </c>
      <c r="D17" s="24">
        <f t="shared" si="0"/>
        <v>0.5</v>
      </c>
      <c r="E17" s="12">
        <v>0</v>
      </c>
      <c r="F17" s="12">
        <f t="shared" si="1"/>
        <v>0.5</v>
      </c>
      <c r="G17" s="23">
        <v>0.5</v>
      </c>
      <c r="H17" s="24">
        <f t="shared" si="2"/>
        <v>1</v>
      </c>
      <c r="I17" s="13">
        <f>23127.49/1.225</f>
        <v>18879.583673469388</v>
      </c>
      <c r="J17" s="14">
        <f>I17/$I$20</f>
        <v>0.24235325505371333</v>
      </c>
      <c r="K17" s="38"/>
      <c r="L17" s="43"/>
      <c r="M17" s="43"/>
    </row>
    <row r="18" spans="1:13" s="11" customFormat="1" ht="11.25">
      <c r="A18" s="41" t="s">
        <v>23</v>
      </c>
      <c r="B18" s="6" t="s">
        <v>31</v>
      </c>
      <c r="C18" s="23">
        <v>0</v>
      </c>
      <c r="D18" s="24">
        <f t="shared" si="0"/>
        <v>0</v>
      </c>
      <c r="E18" s="12">
        <v>0</v>
      </c>
      <c r="F18" s="12">
        <f t="shared" si="1"/>
        <v>0</v>
      </c>
      <c r="G18" s="23">
        <v>1</v>
      </c>
      <c r="H18" s="24">
        <f t="shared" si="2"/>
        <v>1</v>
      </c>
      <c r="I18" s="13">
        <f>1388.91/1.225</f>
        <v>1133.8040816326532</v>
      </c>
      <c r="J18" s="14">
        <f>I18/$I$20</f>
        <v>0.01455440514628492</v>
      </c>
      <c r="K18" s="38"/>
      <c r="L18" s="43"/>
      <c r="M18" s="43"/>
    </row>
    <row r="19" spans="1:10" s="11" customFormat="1" ht="11.25">
      <c r="A19" s="41"/>
      <c r="B19" s="15"/>
      <c r="C19" s="25"/>
      <c r="D19" s="25"/>
      <c r="E19" s="16"/>
      <c r="F19" s="16"/>
      <c r="G19" s="25"/>
      <c r="H19" s="25"/>
      <c r="I19" s="13"/>
      <c r="J19" s="14"/>
    </row>
    <row r="20" spans="1:10" s="11" customFormat="1" ht="11.25">
      <c r="A20" s="41"/>
      <c r="B20" s="17"/>
      <c r="C20" s="26"/>
      <c r="D20" s="26"/>
      <c r="E20" s="18"/>
      <c r="F20" s="18"/>
      <c r="G20" s="26"/>
      <c r="H20" s="26"/>
      <c r="I20" s="13">
        <f>SUM(I10:I19)</f>
        <v>77901.09387755101</v>
      </c>
      <c r="J20" s="14">
        <f>SUM(J10:J19)</f>
        <v>1</v>
      </c>
    </row>
    <row r="21" spans="1:10" s="11" customFormat="1" ht="11.25">
      <c r="A21" s="41"/>
      <c r="B21" s="19" t="s">
        <v>25</v>
      </c>
      <c r="C21" s="64">
        <f>(C10*$I$10)+(C11*$I$11)+(C12*$I$12)+(C13*$I$13)+(C14*$I$14)+(C15*$I$15)+(C16*$I$16)+(C17*$I$17)+(C18*$I$18)</f>
        <v>25390.31183673469</v>
      </c>
      <c r="D21" s="64"/>
      <c r="E21" s="59">
        <f>(E10*$I$10)+(E11*$I$11)+(E12*$I$12)+(E13*$I$13)+(E14*$I$14)+(E15*$I$15)+(E16*$I$16)+(E17*$I$17)+(E18*$I$18)</f>
        <v>23949.69632653061</v>
      </c>
      <c r="F21" s="59"/>
      <c r="G21" s="64">
        <f>(G10*$I$10)+(G11*$I$11)+(G12*$I$12)+(G13*$I$13)+(G14*$I$14)+(G15*$I$15)+(G16*$I$16)+(G17*$I$17)+(G18*$I$18)</f>
        <v>28561.085714285713</v>
      </c>
      <c r="H21" s="64"/>
      <c r="I21" s="20">
        <f>SUM(C21:H21)</f>
        <v>77901.09387755101</v>
      </c>
      <c r="J21" s="14"/>
    </row>
    <row r="22" spans="1:10" s="11" customFormat="1" ht="11.25">
      <c r="A22" s="41"/>
      <c r="B22" s="19" t="s">
        <v>26</v>
      </c>
      <c r="C22" s="64">
        <f>C21</f>
        <v>25390.31183673469</v>
      </c>
      <c r="D22" s="64"/>
      <c r="E22" s="59">
        <f>C22+E21</f>
        <v>49340.0081632653</v>
      </c>
      <c r="F22" s="59"/>
      <c r="G22" s="64">
        <f>E22+G21</f>
        <v>77901.09387755101</v>
      </c>
      <c r="H22" s="64"/>
      <c r="I22" s="20">
        <f>I20</f>
        <v>77901.09387755101</v>
      </c>
      <c r="J22" s="14"/>
    </row>
    <row r="23" spans="1:10" s="11" customFormat="1" ht="11.25">
      <c r="A23" s="42"/>
      <c r="B23" s="31" t="s">
        <v>40</v>
      </c>
      <c r="C23" s="60">
        <f>C21*1.225</f>
        <v>31103.131999999998</v>
      </c>
      <c r="D23" s="60"/>
      <c r="E23" s="60">
        <f>E21*1.225</f>
        <v>29338.378</v>
      </c>
      <c r="F23" s="60"/>
      <c r="G23" s="60">
        <f>G21*1.225</f>
        <v>34987.33</v>
      </c>
      <c r="H23" s="60"/>
      <c r="I23" s="32">
        <f>SUM(C23:H23)</f>
        <v>95428.84</v>
      </c>
      <c r="J23" s="33"/>
    </row>
    <row r="24" ht="12.75">
      <c r="E24" s="5"/>
    </row>
    <row r="25" spans="1:10" ht="12.75">
      <c r="A25" s="44" t="s">
        <v>34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>
      <c r="A26" s="45" t="s">
        <v>27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2.75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</row>
  </sheetData>
  <sheetProtection/>
  <mergeCells count="22">
    <mergeCell ref="G21:H21"/>
    <mergeCell ref="G22:H22"/>
    <mergeCell ref="G23:H23"/>
    <mergeCell ref="A7:J7"/>
    <mergeCell ref="A6:H6"/>
    <mergeCell ref="C8:D8"/>
    <mergeCell ref="E8:F8"/>
    <mergeCell ref="C22:D22"/>
    <mergeCell ref="G8:H8"/>
    <mergeCell ref="A1:J1"/>
    <mergeCell ref="E22:F22"/>
    <mergeCell ref="C21:D21"/>
    <mergeCell ref="E21:F21"/>
    <mergeCell ref="A25:J25"/>
    <mergeCell ref="A26:J26"/>
    <mergeCell ref="A27:J27"/>
    <mergeCell ref="C4:J4"/>
    <mergeCell ref="A3:J3"/>
    <mergeCell ref="A2:J2"/>
    <mergeCell ref="A5:J5"/>
    <mergeCell ref="C23:D23"/>
    <mergeCell ref="E23:F23"/>
  </mergeCells>
  <printOptions/>
  <pageMargins left="0.11811023622047245" right="0.11811023622047245" top="0.8267716535433072" bottom="0.5905511811023623" header="0.5118110236220472" footer="0.5118110236220472"/>
  <pageSetup fitToHeight="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Obras</dc:creator>
  <cp:keywords/>
  <dc:description/>
  <cp:lastModifiedBy>Carlos Vinicius</cp:lastModifiedBy>
  <cp:lastPrinted>2016-08-17T17:45:04Z</cp:lastPrinted>
  <dcterms:created xsi:type="dcterms:W3CDTF">2005-02-21T10:17:15Z</dcterms:created>
  <dcterms:modified xsi:type="dcterms:W3CDTF">2019-10-02T11:45:28Z</dcterms:modified>
  <cp:category/>
  <cp:version/>
  <cp:contentType/>
  <cp:contentStatus/>
  <cp:revision>1</cp:revision>
</cp:coreProperties>
</file>